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G\Documents\Laptop Documents\SCHOOL\MIT\Spring 2016\2.77 Precision Machine Design\PUPS_9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48" i="1" l="1"/>
  <c r="K34" i="1"/>
  <c r="K35" i="1"/>
  <c r="K36" i="1"/>
  <c r="K37" i="1"/>
  <c r="K38" i="1"/>
  <c r="K39" i="1"/>
  <c r="K40" i="1"/>
  <c r="K41" i="1"/>
  <c r="K42" i="1"/>
  <c r="K43" i="1"/>
  <c r="K44" i="1"/>
  <c r="K45" i="1"/>
  <c r="K14" i="1"/>
  <c r="H5" i="1"/>
  <c r="K6" i="1"/>
  <c r="K7" i="1"/>
  <c r="K8" i="1"/>
  <c r="K9" i="1"/>
  <c r="K10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2" i="1"/>
  <c r="K5" i="1"/>
  <c r="H32" i="1"/>
  <c r="J32" i="1" s="1"/>
  <c r="H30" i="1"/>
  <c r="J30" i="1" s="1"/>
  <c r="H29" i="1"/>
  <c r="J29" i="1" s="1"/>
  <c r="H22" i="1"/>
  <c r="J22" i="1" s="1"/>
  <c r="H8" i="1"/>
  <c r="J8" i="1" s="1"/>
  <c r="H21" i="1"/>
  <c r="J21" i="1" s="1"/>
  <c r="H28" i="1"/>
  <c r="J28" i="1" s="1"/>
  <c r="H20" i="1"/>
  <c r="J20" i="1" s="1"/>
  <c r="H23" i="1"/>
  <c r="J23" i="1" s="1"/>
  <c r="H24" i="1"/>
  <c r="J24" i="1" s="1"/>
  <c r="H25" i="1"/>
  <c r="H26" i="1"/>
  <c r="H19" i="1"/>
  <c r="J19" i="1" s="1"/>
  <c r="H12" i="1"/>
  <c r="J12" i="1" s="1"/>
  <c r="H13" i="1"/>
  <c r="J13" i="1" s="1"/>
  <c r="H14" i="1"/>
  <c r="J14" i="1" s="1"/>
  <c r="H15" i="1"/>
  <c r="J15" i="1" s="1"/>
  <c r="H40" i="1"/>
  <c r="J40" i="1" s="1"/>
  <c r="H39" i="1"/>
  <c r="J39" i="1" s="1"/>
  <c r="J44" i="1"/>
  <c r="H10" i="1"/>
  <c r="J10" i="1" s="1"/>
  <c r="H38" i="1" l="1"/>
  <c r="H41" i="1"/>
  <c r="H42" i="1"/>
  <c r="H43" i="1"/>
  <c r="H45" i="1"/>
  <c r="J41" i="1" l="1"/>
  <c r="J45" i="1"/>
  <c r="J43" i="1"/>
  <c r="J42" i="1"/>
  <c r="H6" i="1"/>
  <c r="J6" i="1" s="1"/>
  <c r="H7" i="1"/>
  <c r="J7" i="1" s="1"/>
  <c r="H9" i="1"/>
  <c r="J9" i="1" s="1"/>
  <c r="H11" i="1"/>
  <c r="J11" i="1" s="1"/>
  <c r="H16" i="1"/>
  <c r="J16" i="1" s="1"/>
  <c r="H17" i="1"/>
  <c r="J17" i="1" s="1"/>
  <c r="H18" i="1"/>
  <c r="J18" i="1" s="1"/>
  <c r="J25" i="1"/>
  <c r="J26" i="1"/>
  <c r="H27" i="1"/>
  <c r="J27" i="1" s="1"/>
  <c r="H34" i="1"/>
  <c r="H35" i="1"/>
  <c r="H36" i="1"/>
  <c r="H37" i="1"/>
  <c r="J38" i="1"/>
  <c r="J5" i="1"/>
  <c r="J35" i="1" l="1"/>
  <c r="J34" i="1"/>
  <c r="J37" i="1"/>
  <c r="J36" i="1"/>
  <c r="K47" i="1" l="1"/>
  <c r="J48" i="1"/>
  <c r="J47" i="1" s="1"/>
</calcChain>
</file>

<file path=xl/comments1.xml><?xml version="1.0" encoding="utf-8"?>
<comments xmlns="http://schemas.openxmlformats.org/spreadsheetml/2006/main">
  <authors>
    <author>PG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PG: The price  for the parts assuming I can buy exactly what I need at the fractional cost of a pack</t>
        </r>
      </text>
    </comment>
  </commentList>
</comments>
</file>

<file path=xl/sharedStrings.xml><?xml version="1.0" encoding="utf-8"?>
<sst xmlns="http://schemas.openxmlformats.org/spreadsheetml/2006/main" count="153" uniqueCount="128">
  <si>
    <t>Bill of Materials</t>
  </si>
  <si>
    <t>Item</t>
  </si>
  <si>
    <t>Source</t>
  </si>
  <si>
    <t>Part Number</t>
  </si>
  <si>
    <t>Unit Price</t>
  </si>
  <si>
    <t>Extended Price</t>
  </si>
  <si>
    <t>CF4.5" Flange</t>
  </si>
  <si>
    <t>KJLC</t>
  </si>
  <si>
    <t>URL</t>
  </si>
  <si>
    <t>McMaster</t>
  </si>
  <si>
    <t>3/16" External Retaining Rings</t>
  </si>
  <si>
    <t>4-40 x 1/4" Socket Cap Screw</t>
  </si>
  <si>
    <t>3/16"D x 1.5"L 18-8 SS Dowel Pins</t>
  </si>
  <si>
    <t>To make 17 scissor segments (3/8" x 3/8" x 2.625")</t>
  </si>
  <si>
    <t>Notes</t>
  </si>
  <si>
    <t>To make flange attachment plate</t>
  </si>
  <si>
    <t>4"W x 18"L x 3/8"T 6061 Al Sheet</t>
  </si>
  <si>
    <t>To make thrust bearing clamp</t>
  </si>
  <si>
    <t>1/2" ID, 15/16" OD Needle Roller Thrust Bearing</t>
  </si>
  <si>
    <t>3"D x 1"L 6061 Al Rod</t>
  </si>
  <si>
    <t>2"D x 1"L 304 SS Rod</t>
  </si>
  <si>
    <t>To make alignment fork</t>
  </si>
  <si>
    <t>3/8"D x 6"L 6061 Al Rod</t>
  </si>
  <si>
    <t>1/4" ID Flanged Sleeve Bearing</t>
  </si>
  <si>
    <t>Total Price</t>
  </si>
  <si>
    <t>F0450X000N</t>
  </si>
  <si>
    <t>http://www.lesker.com/newweb/flanges/flanges_cf_304ss.cfm?pgid=4d5in</t>
  </si>
  <si>
    <t>http://www.mcmaster.com/#90145A514</t>
  </si>
  <si>
    <t>90145A514</t>
  </si>
  <si>
    <t>Packs Needed</t>
  </si>
  <si>
    <t>Pack Size</t>
  </si>
  <si>
    <t>http://www.mcmaster.com/#98408A126</t>
  </si>
  <si>
    <t>98408A126</t>
  </si>
  <si>
    <t>http://www.mcmaster.com/#9435K35</t>
  </si>
  <si>
    <t>9435K35</t>
  </si>
  <si>
    <t>http://www.mcmaster.com/#92196A106</t>
  </si>
  <si>
    <t>92196A106</t>
  </si>
  <si>
    <t>8-32 x 3/4" Flat Head Slotted Screw</t>
  </si>
  <si>
    <t>10-32 x 1" Flat Head Slotted Screw</t>
  </si>
  <si>
    <t>http://www.mcmaster.com/#91781A197</t>
  </si>
  <si>
    <t>http://www.mcmaster.com/#91781A833</t>
  </si>
  <si>
    <t>91781A197</t>
  </si>
  <si>
    <t>91781A833</t>
  </si>
  <si>
    <t>Washers for Needle Roller Thrust Bearing</t>
  </si>
  <si>
    <t>http://www.mcmaster.com/#5909K31</t>
  </si>
  <si>
    <t>http://www.mcmaster.com/#5909K44</t>
  </si>
  <si>
    <t>http://www.mcmaster.com/#2706T13</t>
  </si>
  <si>
    <t>5909K31</t>
  </si>
  <si>
    <t>5909K44</t>
  </si>
  <si>
    <t>2706T13</t>
  </si>
  <si>
    <t>#</t>
  </si>
  <si>
    <t>Quantity Needed Per Device</t>
  </si>
  <si>
    <t>Price Per Device</t>
  </si>
  <si>
    <t>How many are we making?</t>
  </si>
  <si>
    <t>Raw Materials</t>
  </si>
  <si>
    <t>Total Aluminum</t>
  </si>
  <si>
    <t>Total Stainless Steel</t>
  </si>
  <si>
    <t>Can easily get it for ~$5/lb</t>
  </si>
  <si>
    <t>Can usually get it for &lt;$8/lb</t>
  </si>
  <si>
    <t>PUPS 9</t>
  </si>
  <si>
    <t>http://www.mcmaster.com/#90145A515</t>
  </si>
  <si>
    <t>90145A515</t>
  </si>
  <si>
    <t>3/16"D x 2"L 18-8 SS Dowel Pins</t>
  </si>
  <si>
    <t>1/8" External Retaining Rings</t>
  </si>
  <si>
    <t>http://www.mcmaster.com/#98408A116</t>
  </si>
  <si>
    <t>98408A116</t>
  </si>
  <si>
    <t>Coil Springs</t>
  </si>
  <si>
    <t>1/8" ID Belleville Washers</t>
  </si>
  <si>
    <t>3/16" ID Belleville Washers</t>
  </si>
  <si>
    <t>To make 10 segment spacer cylinders</t>
  </si>
  <si>
    <t>To make captive hex flanged nut</t>
  </si>
  <si>
    <t>3/8"D x 4" L 304 SS Rod</t>
  </si>
  <si>
    <t>1"D x 1.5"L 304 SS Rod</t>
  </si>
  <si>
    <t>3/16" ID PTFE Washers</t>
  </si>
  <si>
    <t>1/8" ID PTFE Washers</t>
  </si>
  <si>
    <t>To make wafer carrier attachment block (WCAB)</t>
  </si>
  <si>
    <t>3/4"W x 2.5"L x 1" H Al Bar</t>
  </si>
  <si>
    <t>1" x 2.5" x 5/8" 6061 Al Bar</t>
  </si>
  <si>
    <t>3/4"W x 2"L x 3/8"H 6061 Al Bar</t>
  </si>
  <si>
    <t>2.5"W x 4"L x 1/8"H Al Sheet</t>
  </si>
  <si>
    <t>To make motor mount spacer</t>
  </si>
  <si>
    <t>To make motor mount plate</t>
  </si>
  <si>
    <t>To make rod end</t>
  </si>
  <si>
    <t>http://www.mcmaster.com/#9713K58</t>
  </si>
  <si>
    <t>http://www.mcmaster.com/#9713K53</t>
  </si>
  <si>
    <t>9713K58</t>
  </si>
  <si>
    <t>9713K53</t>
  </si>
  <si>
    <t>http://www.mcmaster.com/#95630A241</t>
  </si>
  <si>
    <t>http://www.mcmaster.com/#95630A435</t>
  </si>
  <si>
    <t>95630A241</t>
  </si>
  <si>
    <t>95630A435</t>
  </si>
  <si>
    <t>1/8"D x 1/8"H Magnet</t>
  </si>
  <si>
    <t>http://www.mcmaster.com/#92949A074</t>
  </si>
  <si>
    <t>92949A074</t>
  </si>
  <si>
    <t>92949A079</t>
  </si>
  <si>
    <t>http://www.mcmaster.com/#92949A079</t>
  </si>
  <si>
    <t>1/8"D x 0.06"H Magnet</t>
  </si>
  <si>
    <t>http://www.mcmaster.com/#5862K13</t>
  </si>
  <si>
    <t>5862K13</t>
  </si>
  <si>
    <t>http://www.mcmaster.com/#5862K981</t>
  </si>
  <si>
    <t>5862K981</t>
  </si>
  <si>
    <t>Aluminum angle stock (1/2" x 1/2")</t>
  </si>
  <si>
    <t>http://www.mcmaster.com/#8982K54</t>
  </si>
  <si>
    <t>8982K54</t>
  </si>
  <si>
    <t>for grabber brackets, ~3" needed for 4</t>
  </si>
  <si>
    <t>2-56 x 1/2" Socket Cap Screw</t>
  </si>
  <si>
    <t>http://www.mcmaster.com/#92196A081</t>
  </si>
  <si>
    <t>92196A081</t>
  </si>
  <si>
    <t>2-56 x 3/8" Button Cap Screw</t>
  </si>
  <si>
    <t>2-56 x 1/8" Button Cap Screw</t>
  </si>
  <si>
    <t>3/32"D x 1/2"L 18-8 SS Dowel Pins</t>
  </si>
  <si>
    <t>http://www.mcmaster.com/#90145A438</t>
  </si>
  <si>
    <t>90145A438</t>
  </si>
  <si>
    <t>M3 x 6mm Button Cap Screw</t>
  </si>
  <si>
    <t>92095A179</t>
  </si>
  <si>
    <t>http://www.mcmaster.com/#92095A179</t>
  </si>
  <si>
    <t>60 Tooth XL Timing Belt</t>
  </si>
  <si>
    <t>10 Tooth XL Timing Belt Pulley</t>
  </si>
  <si>
    <t>http://www.mcmaster.com/#1679K25</t>
  </si>
  <si>
    <t>1679K25</t>
  </si>
  <si>
    <t>57105K11</t>
  </si>
  <si>
    <t>http://www.mcmaster.com/#57105K11</t>
  </si>
  <si>
    <t>6"W x 6"L x 3/8"H Delrin Sheet</t>
  </si>
  <si>
    <t>8573K122</t>
  </si>
  <si>
    <t>http://www.mcmaster.com/#8573K122</t>
  </si>
  <si>
    <t>To cut the 36 tooth timing pulley, could easily fit 6 on a sheet</t>
  </si>
  <si>
    <t>Proportional Cost Per Device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</si>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</sst>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44" fontId="0" fillId="0" borderId="0" xfId="1" applyFont="1"/>
    <xf numFmtId="0" fontId="2" fillId="0" borderId="1" xfId="0" applyFont="1" applyBorder="1"/>
    <xf numFmtId="0" fontId="2" fillId="0" borderId="3" xfId="0" applyFont="1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Alignment="1">
      <alignment horizontal="left"/>
    </xf>
    <xf numFmtId="0" fontId="3" fillId="0" borderId="2" xfId="0" applyFont="1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4" xfId="0" applyBorder="1"/>
    <xf numFmtId="164" fontId="0" fillId="0" borderId="4" xfId="0" applyNumberFormat="1" applyBorder="1"/>
    <xf numFmtId="0" fontId="2" fillId="2" borderId="0" xfId="0" applyFont="1" applyFill="1"/>
    <xf numFmtId="0" fontId="0" fillId="2" borderId="0" xfId="0" applyFill="1"/>
    <xf numFmtId="0" fontId="0" fillId="0" borderId="2" xfId="0" applyFont="1" applyBorder="1"/>
    <xf numFmtId="164" fontId="0" fillId="0" borderId="0" xfId="0" applyNumberFormat="1" applyBorder="1"/>
    <xf numFmtId="0" fontId="2" fillId="0" borderId="6" xfId="0" applyFont="1" applyBorder="1"/>
    <xf numFmtId="0" fontId="0" fillId="0" borderId="5" xfId="0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topLeftCell="A13" zoomScale="85" zoomScaleNormal="85" workbookViewId="0">
      <selection activeCell="B1" sqref="B1"/>
    </sheetView>
  </sheetViews>
  <sheetFormatPr defaultRowHeight="15" x14ac:dyDescent="0.25"/>
  <cols>
    <col min="1" max="1" width="3.5703125" customWidth="1"/>
    <col min="2" max="2" width="35.7109375" customWidth="1"/>
    <col min="3" max="4" width="14.28515625" customWidth="1"/>
    <col min="5" max="5" width="42.28515625" customWidth="1"/>
    <col min="6" max="9" width="14.28515625" customWidth="1"/>
    <col min="10" max="10" width="17.85546875" customWidth="1"/>
    <col min="11" max="11" width="24.85546875" customWidth="1"/>
  </cols>
  <sheetData>
    <row r="1" spans="1:12" x14ac:dyDescent="0.25">
      <c r="A1" t="s">
        <v>59</v>
      </c>
      <c r="E1" s="13" t="s">
        <v>53</v>
      </c>
      <c r="F1" s="14">
        <v>1</v>
      </c>
    </row>
    <row r="2" spans="1:12" x14ac:dyDescent="0.25">
      <c r="A2" t="s">
        <v>0</v>
      </c>
      <c r="F2" t="s">
        <v>127</v>
      </c>
    </row>
    <row r="4" spans="1:12" x14ac:dyDescent="0.25">
      <c r="A4" s="3" t="s">
        <v>50</v>
      </c>
      <c r="B4" s="4" t="s">
        <v>1</v>
      </c>
      <c r="C4" s="4" t="s">
        <v>2</v>
      </c>
      <c r="D4" s="4" t="s">
        <v>3</v>
      </c>
      <c r="E4" s="4" t="s">
        <v>8</v>
      </c>
      <c r="F4" s="4" t="s">
        <v>51</v>
      </c>
      <c r="G4" s="4" t="s">
        <v>30</v>
      </c>
      <c r="H4" s="4" t="s">
        <v>29</v>
      </c>
      <c r="I4" s="4" t="s">
        <v>4</v>
      </c>
      <c r="J4" s="4" t="s">
        <v>5</v>
      </c>
      <c r="K4" s="3" t="s">
        <v>126</v>
      </c>
      <c r="L4" s="17" t="s">
        <v>14</v>
      </c>
    </row>
    <row r="5" spans="1:12" x14ac:dyDescent="0.25">
      <c r="A5" s="7">
        <v>1</v>
      </c>
      <c r="B5" s="5" t="s">
        <v>6</v>
      </c>
      <c r="C5" s="5" t="s">
        <v>7</v>
      </c>
      <c r="D5" s="5" t="s">
        <v>25</v>
      </c>
      <c r="E5" s="5" t="s">
        <v>26</v>
      </c>
      <c r="F5" s="5">
        <v>1</v>
      </c>
      <c r="G5" s="5">
        <v>1</v>
      </c>
      <c r="H5" s="5">
        <f>CEILING(F5*$F$1/G5,1)</f>
        <v>1</v>
      </c>
      <c r="I5" s="6">
        <v>40.700000000000003</v>
      </c>
      <c r="J5" s="6">
        <f>H5*I5</f>
        <v>40.700000000000003</v>
      </c>
      <c r="K5" s="16">
        <f>F5/G5*I5</f>
        <v>40.700000000000003</v>
      </c>
      <c r="L5" s="18"/>
    </row>
    <row r="6" spans="1:12" x14ac:dyDescent="0.25">
      <c r="A6" s="7">
        <v>2</v>
      </c>
      <c r="B6" s="5" t="s">
        <v>12</v>
      </c>
      <c r="C6" s="5" t="s">
        <v>9</v>
      </c>
      <c r="D6" s="5" t="s">
        <v>28</v>
      </c>
      <c r="E6" s="5" t="s">
        <v>27</v>
      </c>
      <c r="F6" s="5">
        <v>17</v>
      </c>
      <c r="G6" s="5">
        <v>20</v>
      </c>
      <c r="H6" s="5">
        <f t="shared" ref="H5:H45" si="0">CEILING(F6*$F$1/G6,1)</f>
        <v>1</v>
      </c>
      <c r="I6" s="6">
        <v>12.51</v>
      </c>
      <c r="J6" s="6">
        <f t="shared" ref="J6:K45" si="1">H6*I6</f>
        <v>12.51</v>
      </c>
      <c r="K6" s="16">
        <f t="shared" ref="K6:K45" si="2">F6/G6*I6</f>
        <v>10.6335</v>
      </c>
      <c r="L6" s="18"/>
    </row>
    <row r="7" spans="1:12" x14ac:dyDescent="0.25">
      <c r="A7" s="7">
        <v>3</v>
      </c>
      <c r="B7" s="5" t="s">
        <v>62</v>
      </c>
      <c r="C7" s="5" t="s">
        <v>9</v>
      </c>
      <c r="D7" s="5" t="s">
        <v>61</v>
      </c>
      <c r="E7" s="5" t="s">
        <v>60</v>
      </c>
      <c r="F7" s="5">
        <v>5</v>
      </c>
      <c r="G7" s="5">
        <v>10</v>
      </c>
      <c r="H7" s="5">
        <f t="shared" si="0"/>
        <v>1</v>
      </c>
      <c r="I7" s="6">
        <v>8.3699999999999992</v>
      </c>
      <c r="J7" s="6">
        <f>H7*I7</f>
        <v>8.3699999999999992</v>
      </c>
      <c r="K7" s="16">
        <f t="shared" si="2"/>
        <v>4.1849999999999996</v>
      </c>
      <c r="L7" s="18"/>
    </row>
    <row r="8" spans="1:12" x14ac:dyDescent="0.25">
      <c r="A8" s="7"/>
      <c r="B8" s="5" t="s">
        <v>110</v>
      </c>
      <c r="C8" s="5" t="s">
        <v>9</v>
      </c>
      <c r="D8" s="5" t="s">
        <v>112</v>
      </c>
      <c r="E8" s="5" t="s">
        <v>111</v>
      </c>
      <c r="F8" s="5">
        <v>2</v>
      </c>
      <c r="G8" s="5">
        <v>50</v>
      </c>
      <c r="H8" s="5">
        <f t="shared" si="0"/>
        <v>1</v>
      </c>
      <c r="I8" s="6">
        <v>7.34</v>
      </c>
      <c r="J8" s="6">
        <f>H8*I8</f>
        <v>7.34</v>
      </c>
      <c r="K8" s="16">
        <f t="shared" si="2"/>
        <v>0.29360000000000003</v>
      </c>
      <c r="L8" s="18"/>
    </row>
    <row r="9" spans="1:12" x14ac:dyDescent="0.25">
      <c r="A9" s="7">
        <v>4</v>
      </c>
      <c r="B9" s="5" t="s">
        <v>10</v>
      </c>
      <c r="C9" s="5" t="s">
        <v>9</v>
      </c>
      <c r="D9" s="5" t="s">
        <v>32</v>
      </c>
      <c r="E9" s="5" t="s">
        <v>31</v>
      </c>
      <c r="F9" s="5">
        <v>32</v>
      </c>
      <c r="G9" s="5">
        <v>25</v>
      </c>
      <c r="H9" s="5">
        <f t="shared" si="0"/>
        <v>2</v>
      </c>
      <c r="I9" s="6">
        <v>5.26</v>
      </c>
      <c r="J9" s="6">
        <f t="shared" si="1"/>
        <v>10.52</v>
      </c>
      <c r="K9" s="16">
        <f t="shared" si="2"/>
        <v>6.7328000000000001</v>
      </c>
      <c r="L9" s="18"/>
    </row>
    <row r="10" spans="1:12" x14ac:dyDescent="0.25">
      <c r="A10" s="7"/>
      <c r="B10" s="5" t="s">
        <v>63</v>
      </c>
      <c r="C10" s="5" t="s">
        <v>9</v>
      </c>
      <c r="D10" s="5" t="s">
        <v>65</v>
      </c>
      <c r="E10" s="5" t="s">
        <v>64</v>
      </c>
      <c r="F10" s="5">
        <v>8</v>
      </c>
      <c r="G10" s="5">
        <v>25</v>
      </c>
      <c r="H10" s="5">
        <f t="shared" ref="H10" si="3">CEILING(F10*$F$1/G10,1)</f>
        <v>1</v>
      </c>
      <c r="I10" s="6">
        <v>5.26</v>
      </c>
      <c r="J10" s="6">
        <f t="shared" ref="J10" si="4">H10*I10</f>
        <v>5.26</v>
      </c>
      <c r="K10" s="16">
        <f t="shared" si="2"/>
        <v>1.6832</v>
      </c>
      <c r="L10" s="18"/>
    </row>
    <row r="11" spans="1:12" x14ac:dyDescent="0.25">
      <c r="A11" s="7">
        <v>5</v>
      </c>
      <c r="B11" s="5" t="s">
        <v>66</v>
      </c>
      <c r="C11" s="5" t="s">
        <v>9</v>
      </c>
      <c r="D11" s="5" t="s">
        <v>34</v>
      </c>
      <c r="E11" s="5" t="s">
        <v>33</v>
      </c>
      <c r="F11" s="5">
        <v>18</v>
      </c>
      <c r="G11" s="5">
        <v>5</v>
      </c>
      <c r="H11" s="5">
        <f t="shared" si="0"/>
        <v>4</v>
      </c>
      <c r="I11" s="6">
        <v>5.29</v>
      </c>
      <c r="J11" s="6">
        <f t="shared" ref="J11:J15" si="5">H11*I11</f>
        <v>21.16</v>
      </c>
      <c r="K11" s="16">
        <f t="shared" si="2"/>
        <v>19.044</v>
      </c>
      <c r="L11" s="18"/>
    </row>
    <row r="12" spans="1:12" x14ac:dyDescent="0.25">
      <c r="A12" s="7"/>
      <c r="B12" s="5" t="s">
        <v>68</v>
      </c>
      <c r="C12" s="5" t="s">
        <v>9</v>
      </c>
      <c r="D12" s="5" t="s">
        <v>85</v>
      </c>
      <c r="E12" s="5" t="s">
        <v>83</v>
      </c>
      <c r="F12" s="5">
        <v>6</v>
      </c>
      <c r="G12" s="5">
        <v>12</v>
      </c>
      <c r="H12" s="5">
        <f t="shared" si="0"/>
        <v>1</v>
      </c>
      <c r="I12" s="6">
        <v>5.73</v>
      </c>
      <c r="J12" s="6">
        <f t="shared" si="5"/>
        <v>5.73</v>
      </c>
      <c r="K12" s="16">
        <f t="shared" si="2"/>
        <v>2.8650000000000002</v>
      </c>
      <c r="L12" s="18"/>
    </row>
    <row r="13" spans="1:12" x14ac:dyDescent="0.25">
      <c r="A13" s="7"/>
      <c r="B13" s="5" t="s">
        <v>67</v>
      </c>
      <c r="C13" s="5" t="s">
        <v>9</v>
      </c>
      <c r="D13" s="5" t="s">
        <v>86</v>
      </c>
      <c r="E13" s="5" t="s">
        <v>84</v>
      </c>
      <c r="F13" s="5">
        <v>8</v>
      </c>
      <c r="G13" s="5">
        <v>12</v>
      </c>
      <c r="H13" s="5">
        <f t="shared" si="0"/>
        <v>1</v>
      </c>
      <c r="I13" s="6">
        <v>6.37</v>
      </c>
      <c r="J13" s="6">
        <f t="shared" si="5"/>
        <v>6.37</v>
      </c>
      <c r="K13" s="16">
        <f t="shared" si="2"/>
        <v>4.2466666666666661</v>
      </c>
      <c r="L13" s="18"/>
    </row>
    <row r="14" spans="1:12" x14ac:dyDescent="0.25">
      <c r="A14" s="7"/>
      <c r="B14" s="5" t="s">
        <v>73</v>
      </c>
      <c r="C14" s="5" t="s">
        <v>9</v>
      </c>
      <c r="D14" s="5" t="s">
        <v>89</v>
      </c>
      <c r="E14" s="5" t="s">
        <v>87</v>
      </c>
      <c r="F14" s="5">
        <v>6</v>
      </c>
      <c r="G14" s="5">
        <v>10</v>
      </c>
      <c r="H14" s="5">
        <f t="shared" si="0"/>
        <v>1</v>
      </c>
      <c r="I14" s="6">
        <v>3.05</v>
      </c>
      <c r="J14" s="6">
        <f t="shared" si="5"/>
        <v>3.05</v>
      </c>
      <c r="K14" s="16">
        <f>F14/G14*I14</f>
        <v>1.8299999999999998</v>
      </c>
      <c r="L14" s="18"/>
    </row>
    <row r="15" spans="1:12" x14ac:dyDescent="0.25">
      <c r="A15" s="7"/>
      <c r="B15" s="5" t="s">
        <v>74</v>
      </c>
      <c r="C15" s="5" t="s">
        <v>9</v>
      </c>
      <c r="D15" s="5" t="s">
        <v>90</v>
      </c>
      <c r="E15" s="5" t="s">
        <v>88</v>
      </c>
      <c r="F15" s="5">
        <v>10</v>
      </c>
      <c r="G15" s="5">
        <v>10</v>
      </c>
      <c r="H15" s="5">
        <f t="shared" si="0"/>
        <v>1</v>
      </c>
      <c r="I15" s="6">
        <v>2.92</v>
      </c>
      <c r="J15" s="6">
        <f t="shared" si="5"/>
        <v>2.92</v>
      </c>
      <c r="K15" s="16">
        <f t="shared" si="2"/>
        <v>2.92</v>
      </c>
      <c r="L15" s="18"/>
    </row>
    <row r="16" spans="1:12" x14ac:dyDescent="0.25">
      <c r="A16" s="7">
        <v>6</v>
      </c>
      <c r="B16" s="5" t="s">
        <v>11</v>
      </c>
      <c r="C16" s="5" t="s">
        <v>9</v>
      </c>
      <c r="D16" s="5" t="s">
        <v>36</v>
      </c>
      <c r="E16" s="5" t="s">
        <v>35</v>
      </c>
      <c r="F16" s="5">
        <v>2</v>
      </c>
      <c r="G16" s="5">
        <v>100</v>
      </c>
      <c r="H16" s="5">
        <f t="shared" si="0"/>
        <v>1</v>
      </c>
      <c r="I16" s="6">
        <v>3.92</v>
      </c>
      <c r="J16" s="6">
        <f t="shared" si="1"/>
        <v>3.92</v>
      </c>
      <c r="K16" s="16">
        <f t="shared" si="2"/>
        <v>7.8399999999999997E-2</v>
      </c>
      <c r="L16" s="18"/>
    </row>
    <row r="17" spans="1:12" x14ac:dyDescent="0.25">
      <c r="A17" s="7">
        <v>7</v>
      </c>
      <c r="B17" s="5" t="s">
        <v>37</v>
      </c>
      <c r="C17" s="5" t="s">
        <v>9</v>
      </c>
      <c r="D17" s="5" t="s">
        <v>41</v>
      </c>
      <c r="E17" s="5" t="s">
        <v>39</v>
      </c>
      <c r="F17" s="5">
        <v>8</v>
      </c>
      <c r="G17" s="5">
        <v>100</v>
      </c>
      <c r="H17" s="5">
        <f t="shared" si="0"/>
        <v>1</v>
      </c>
      <c r="I17" s="6">
        <v>6.28</v>
      </c>
      <c r="J17" s="6">
        <f t="shared" si="1"/>
        <v>6.28</v>
      </c>
      <c r="K17" s="16">
        <f t="shared" si="2"/>
        <v>0.50240000000000007</v>
      </c>
      <c r="L17" s="18"/>
    </row>
    <row r="18" spans="1:12" x14ac:dyDescent="0.25">
      <c r="A18" s="7">
        <v>8</v>
      </c>
      <c r="B18" s="5" t="s">
        <v>38</v>
      </c>
      <c r="C18" s="5" t="s">
        <v>9</v>
      </c>
      <c r="D18" s="5" t="s">
        <v>42</v>
      </c>
      <c r="E18" s="5" t="s">
        <v>40</v>
      </c>
      <c r="F18" s="5">
        <v>8</v>
      </c>
      <c r="G18" s="5">
        <v>50</v>
      </c>
      <c r="H18" s="5">
        <f t="shared" si="0"/>
        <v>1</v>
      </c>
      <c r="I18" s="6">
        <v>6.09</v>
      </c>
      <c r="J18" s="6">
        <f t="shared" si="1"/>
        <v>6.09</v>
      </c>
      <c r="K18" s="16">
        <f t="shared" si="2"/>
        <v>0.97440000000000004</v>
      </c>
      <c r="L18" s="18"/>
    </row>
    <row r="19" spans="1:12" x14ac:dyDescent="0.25">
      <c r="A19" s="7"/>
      <c r="B19" s="5" t="s">
        <v>109</v>
      </c>
      <c r="C19" s="5" t="s">
        <v>9</v>
      </c>
      <c r="D19" s="5" t="s">
        <v>93</v>
      </c>
      <c r="E19" s="5" t="s">
        <v>92</v>
      </c>
      <c r="F19" s="5">
        <v>2</v>
      </c>
      <c r="G19" s="5">
        <v>100</v>
      </c>
      <c r="H19" s="5">
        <f t="shared" si="0"/>
        <v>1</v>
      </c>
      <c r="I19" s="6">
        <v>4.8600000000000003</v>
      </c>
      <c r="J19" s="6">
        <f t="shared" si="1"/>
        <v>4.8600000000000003</v>
      </c>
      <c r="K19" s="16">
        <f t="shared" si="2"/>
        <v>9.7200000000000009E-2</v>
      </c>
      <c r="L19" s="18"/>
    </row>
    <row r="20" spans="1:12" x14ac:dyDescent="0.25">
      <c r="A20" s="7"/>
      <c r="B20" s="5" t="s">
        <v>108</v>
      </c>
      <c r="C20" s="5" t="s">
        <v>9</v>
      </c>
      <c r="D20" s="5" t="s">
        <v>94</v>
      </c>
      <c r="E20" s="5" t="s">
        <v>95</v>
      </c>
      <c r="F20" s="5">
        <v>4</v>
      </c>
      <c r="G20" s="5">
        <v>100</v>
      </c>
      <c r="H20" s="5">
        <f t="shared" si="0"/>
        <v>1</v>
      </c>
      <c r="I20" s="6">
        <v>6.06</v>
      </c>
      <c r="J20" s="6">
        <f t="shared" si="1"/>
        <v>6.06</v>
      </c>
      <c r="K20" s="16">
        <f t="shared" si="2"/>
        <v>0.24239999999999998</v>
      </c>
      <c r="L20" s="18"/>
    </row>
    <row r="21" spans="1:12" x14ac:dyDescent="0.25">
      <c r="A21" s="7"/>
      <c r="B21" s="5" t="s">
        <v>105</v>
      </c>
      <c r="C21" s="5" t="s">
        <v>9</v>
      </c>
      <c r="D21" s="5" t="s">
        <v>107</v>
      </c>
      <c r="E21" s="5" t="s">
        <v>106</v>
      </c>
      <c r="F21" s="5">
        <v>2</v>
      </c>
      <c r="G21" s="5">
        <v>100</v>
      </c>
      <c r="H21" s="5">
        <f t="shared" si="0"/>
        <v>1</v>
      </c>
      <c r="I21" s="6">
        <v>5.72</v>
      </c>
      <c r="J21" s="6">
        <f t="shared" si="1"/>
        <v>5.72</v>
      </c>
      <c r="K21" s="16">
        <f t="shared" si="2"/>
        <v>0.1144</v>
      </c>
      <c r="L21" s="18"/>
    </row>
    <row r="22" spans="1:12" x14ac:dyDescent="0.25">
      <c r="A22" s="7"/>
      <c r="B22" s="5" t="s">
        <v>113</v>
      </c>
      <c r="C22" s="5" t="s">
        <v>9</v>
      </c>
      <c r="D22" s="5" t="s">
        <v>114</v>
      </c>
      <c r="E22" s="5" t="s">
        <v>115</v>
      </c>
      <c r="F22" s="5">
        <v>4</v>
      </c>
      <c r="G22" s="5">
        <v>100</v>
      </c>
      <c r="H22" s="5">
        <f t="shared" si="0"/>
        <v>1</v>
      </c>
      <c r="I22" s="6">
        <v>5.0599999999999996</v>
      </c>
      <c r="J22" s="6">
        <f t="shared" si="1"/>
        <v>5.0599999999999996</v>
      </c>
      <c r="K22" s="16">
        <f t="shared" si="2"/>
        <v>0.2024</v>
      </c>
      <c r="L22" s="18"/>
    </row>
    <row r="23" spans="1:12" x14ac:dyDescent="0.25">
      <c r="A23" s="7"/>
      <c r="B23" s="5" t="s">
        <v>91</v>
      </c>
      <c r="C23" s="5" t="s">
        <v>9</v>
      </c>
      <c r="D23" s="5" t="s">
        <v>100</v>
      </c>
      <c r="E23" s="5" t="s">
        <v>99</v>
      </c>
      <c r="F23" s="5">
        <v>4</v>
      </c>
      <c r="G23" s="5">
        <v>1</v>
      </c>
      <c r="H23" s="5">
        <f t="shared" si="0"/>
        <v>4</v>
      </c>
      <c r="I23" s="6">
        <v>1.9</v>
      </c>
      <c r="J23" s="6">
        <f t="shared" si="1"/>
        <v>7.6</v>
      </c>
      <c r="K23" s="16">
        <f t="shared" si="2"/>
        <v>7.6</v>
      </c>
      <c r="L23" s="18"/>
    </row>
    <row r="24" spans="1:12" x14ac:dyDescent="0.25">
      <c r="A24" s="7"/>
      <c r="B24" s="5" t="s">
        <v>96</v>
      </c>
      <c r="C24" s="5" t="s">
        <v>9</v>
      </c>
      <c r="D24" s="5" t="s">
        <v>98</v>
      </c>
      <c r="E24" s="5" t="s">
        <v>97</v>
      </c>
      <c r="F24" s="5">
        <v>4</v>
      </c>
      <c r="G24" s="5">
        <v>1</v>
      </c>
      <c r="H24" s="5">
        <f t="shared" si="0"/>
        <v>4</v>
      </c>
      <c r="I24" s="6">
        <v>0.48</v>
      </c>
      <c r="J24" s="6">
        <f t="shared" si="1"/>
        <v>1.92</v>
      </c>
      <c r="K24" s="16">
        <f t="shared" si="2"/>
        <v>1.92</v>
      </c>
      <c r="L24" s="18"/>
    </row>
    <row r="25" spans="1:12" x14ac:dyDescent="0.25">
      <c r="A25" s="7">
        <v>10</v>
      </c>
      <c r="B25" s="5" t="s">
        <v>18</v>
      </c>
      <c r="C25" s="5" t="s">
        <v>9</v>
      </c>
      <c r="D25" s="5" t="s">
        <v>47</v>
      </c>
      <c r="E25" s="5" t="s">
        <v>44</v>
      </c>
      <c r="F25" s="5">
        <v>2</v>
      </c>
      <c r="G25" s="5">
        <v>1</v>
      </c>
      <c r="H25" s="5">
        <f t="shared" si="0"/>
        <v>2</v>
      </c>
      <c r="I25" s="6">
        <v>3.11</v>
      </c>
      <c r="J25" s="6">
        <f t="shared" si="1"/>
        <v>6.22</v>
      </c>
      <c r="K25" s="16">
        <f t="shared" si="2"/>
        <v>6.22</v>
      </c>
      <c r="L25" s="18"/>
    </row>
    <row r="26" spans="1:12" x14ac:dyDescent="0.25">
      <c r="A26" s="7">
        <v>11</v>
      </c>
      <c r="B26" s="5" t="s">
        <v>43</v>
      </c>
      <c r="C26" s="5" t="s">
        <v>9</v>
      </c>
      <c r="D26" s="5" t="s">
        <v>48</v>
      </c>
      <c r="E26" s="5" t="s">
        <v>45</v>
      </c>
      <c r="F26" s="5">
        <v>4</v>
      </c>
      <c r="G26" s="5">
        <v>1</v>
      </c>
      <c r="H26" s="5">
        <f t="shared" si="0"/>
        <v>4</v>
      </c>
      <c r="I26" s="6">
        <v>1.02</v>
      </c>
      <c r="J26" s="6">
        <f t="shared" ref="J26" si="6">H26*I26</f>
        <v>4.08</v>
      </c>
      <c r="K26" s="16">
        <f t="shared" si="2"/>
        <v>4.08</v>
      </c>
      <c r="L26" s="18"/>
    </row>
    <row r="27" spans="1:12" x14ac:dyDescent="0.25">
      <c r="A27" s="7">
        <v>12</v>
      </c>
      <c r="B27" s="5" t="s">
        <v>23</v>
      </c>
      <c r="C27" s="5" t="s">
        <v>9</v>
      </c>
      <c r="D27" s="5" t="s">
        <v>49</v>
      </c>
      <c r="E27" s="5" t="s">
        <v>46</v>
      </c>
      <c r="F27" s="5">
        <v>2</v>
      </c>
      <c r="G27" s="5">
        <v>1</v>
      </c>
      <c r="H27" s="5">
        <f t="shared" si="0"/>
        <v>2</v>
      </c>
      <c r="I27" s="6">
        <v>4.17</v>
      </c>
      <c r="J27" s="6">
        <f t="shared" si="1"/>
        <v>8.34</v>
      </c>
      <c r="K27" s="16">
        <f t="shared" si="2"/>
        <v>8.34</v>
      </c>
      <c r="L27" s="18"/>
    </row>
    <row r="28" spans="1:12" x14ac:dyDescent="0.25">
      <c r="A28" s="7"/>
      <c r="B28" s="5" t="s">
        <v>101</v>
      </c>
      <c r="C28" s="5" t="s">
        <v>9</v>
      </c>
      <c r="D28" s="5" t="s">
        <v>103</v>
      </c>
      <c r="E28" s="5" t="s">
        <v>102</v>
      </c>
      <c r="F28" s="5">
        <v>3</v>
      </c>
      <c r="G28" s="5">
        <v>12</v>
      </c>
      <c r="H28" s="5">
        <f t="shared" si="0"/>
        <v>1</v>
      </c>
      <c r="I28" s="6">
        <v>0.93</v>
      </c>
      <c r="J28" s="6">
        <f t="shared" si="1"/>
        <v>0.93</v>
      </c>
      <c r="K28" s="16">
        <f t="shared" si="2"/>
        <v>0.23250000000000001</v>
      </c>
      <c r="L28" s="18" t="s">
        <v>104</v>
      </c>
    </row>
    <row r="29" spans="1:12" x14ac:dyDescent="0.25">
      <c r="A29" s="7"/>
      <c r="B29" s="5" t="s">
        <v>116</v>
      </c>
      <c r="C29" s="5" t="s">
        <v>9</v>
      </c>
      <c r="D29" s="5" t="s">
        <v>119</v>
      </c>
      <c r="E29" s="5" t="s">
        <v>118</v>
      </c>
      <c r="F29" s="5">
        <v>1</v>
      </c>
      <c r="G29" s="5">
        <v>1</v>
      </c>
      <c r="H29" s="5">
        <f t="shared" si="0"/>
        <v>1</v>
      </c>
      <c r="I29" s="6">
        <v>3.84</v>
      </c>
      <c r="J29" s="6">
        <f t="shared" si="1"/>
        <v>3.84</v>
      </c>
      <c r="K29" s="16">
        <f t="shared" si="2"/>
        <v>3.84</v>
      </c>
      <c r="L29" s="18"/>
    </row>
    <row r="30" spans="1:12" x14ac:dyDescent="0.25">
      <c r="A30" s="7"/>
      <c r="B30" s="5" t="s">
        <v>117</v>
      </c>
      <c r="C30" s="5" t="s">
        <v>9</v>
      </c>
      <c r="D30" s="5" t="s">
        <v>120</v>
      </c>
      <c r="E30" s="5" t="s">
        <v>121</v>
      </c>
      <c r="F30" s="5">
        <v>1</v>
      </c>
      <c r="G30" s="5">
        <v>1</v>
      </c>
      <c r="H30" s="5">
        <f t="shared" si="0"/>
        <v>1</v>
      </c>
      <c r="I30" s="6">
        <v>7.4</v>
      </c>
      <c r="J30" s="6">
        <f t="shared" si="1"/>
        <v>7.4</v>
      </c>
      <c r="K30" s="16">
        <f t="shared" si="2"/>
        <v>7.4</v>
      </c>
      <c r="L30" s="18"/>
    </row>
    <row r="31" spans="1:12" x14ac:dyDescent="0.25">
      <c r="A31" s="7"/>
      <c r="B31" s="8" t="s">
        <v>54</v>
      </c>
      <c r="C31" s="5"/>
      <c r="D31" s="5"/>
      <c r="E31" s="5"/>
      <c r="F31" s="5"/>
      <c r="G31" s="5"/>
      <c r="H31" s="5"/>
      <c r="I31" s="6"/>
      <c r="J31" s="6"/>
      <c r="K31" s="16"/>
      <c r="L31" s="18"/>
    </row>
    <row r="32" spans="1:12" x14ac:dyDescent="0.25">
      <c r="A32" s="7"/>
      <c r="B32" s="15" t="s">
        <v>122</v>
      </c>
      <c r="C32" s="5" t="s">
        <v>9</v>
      </c>
      <c r="D32" s="5" t="s">
        <v>123</v>
      </c>
      <c r="E32" s="5" t="s">
        <v>124</v>
      </c>
      <c r="F32" s="5">
        <v>1</v>
      </c>
      <c r="G32" s="5">
        <v>6</v>
      </c>
      <c r="H32" s="5">
        <f t="shared" si="0"/>
        <v>1</v>
      </c>
      <c r="I32" s="6">
        <v>11.8</v>
      </c>
      <c r="J32" s="6">
        <f t="shared" si="1"/>
        <v>11.8</v>
      </c>
      <c r="K32" s="16">
        <f t="shared" si="2"/>
        <v>1.9666666666666668</v>
      </c>
      <c r="L32" s="18" t="s">
        <v>125</v>
      </c>
    </row>
    <row r="33" spans="1:12" x14ac:dyDescent="0.25">
      <c r="A33" s="7"/>
      <c r="B33" s="8"/>
      <c r="C33" s="5"/>
      <c r="D33" s="5"/>
      <c r="E33" s="5"/>
      <c r="F33" s="5"/>
      <c r="G33" s="5"/>
      <c r="H33" s="5"/>
      <c r="I33" s="6"/>
      <c r="J33" s="6"/>
      <c r="K33" s="16"/>
      <c r="L33" s="18"/>
    </row>
    <row r="34" spans="1:12" x14ac:dyDescent="0.25">
      <c r="A34" s="7">
        <v>13</v>
      </c>
      <c r="B34" s="5" t="s">
        <v>16</v>
      </c>
      <c r="C34" s="5"/>
      <c r="D34" s="5"/>
      <c r="E34" s="5"/>
      <c r="F34" s="5">
        <v>1</v>
      </c>
      <c r="G34" s="5">
        <v>1</v>
      </c>
      <c r="H34" s="5">
        <f t="shared" si="0"/>
        <v>1</v>
      </c>
      <c r="I34" s="6"/>
      <c r="J34" s="6">
        <f t="shared" si="1"/>
        <v>0</v>
      </c>
      <c r="K34" s="16">
        <f t="shared" si="2"/>
        <v>0</v>
      </c>
      <c r="L34" s="18" t="s">
        <v>13</v>
      </c>
    </row>
    <row r="35" spans="1:12" x14ac:dyDescent="0.25">
      <c r="A35" s="7">
        <v>14</v>
      </c>
      <c r="B35" s="5" t="s">
        <v>19</v>
      </c>
      <c r="C35" s="5"/>
      <c r="D35" s="5"/>
      <c r="E35" s="5"/>
      <c r="F35" s="5">
        <v>1</v>
      </c>
      <c r="G35" s="5">
        <v>1</v>
      </c>
      <c r="H35" s="5">
        <f t="shared" si="0"/>
        <v>1</v>
      </c>
      <c r="I35" s="6"/>
      <c r="J35" s="6">
        <f t="shared" si="1"/>
        <v>0</v>
      </c>
      <c r="K35" s="16">
        <f t="shared" si="2"/>
        <v>0</v>
      </c>
      <c r="L35" s="18" t="s">
        <v>15</v>
      </c>
    </row>
    <row r="36" spans="1:12" x14ac:dyDescent="0.25">
      <c r="A36" s="7">
        <v>15</v>
      </c>
      <c r="B36" s="5" t="s">
        <v>78</v>
      </c>
      <c r="C36" s="5"/>
      <c r="D36" s="5"/>
      <c r="E36" s="5"/>
      <c r="F36" s="5">
        <v>1</v>
      </c>
      <c r="G36" s="5">
        <v>1</v>
      </c>
      <c r="H36" s="5">
        <f t="shared" si="0"/>
        <v>1</v>
      </c>
      <c r="I36" s="6"/>
      <c r="J36" s="6">
        <f t="shared" si="1"/>
        <v>0</v>
      </c>
      <c r="K36" s="16">
        <f t="shared" si="2"/>
        <v>0</v>
      </c>
      <c r="L36" s="18" t="s">
        <v>21</v>
      </c>
    </row>
    <row r="37" spans="1:12" x14ac:dyDescent="0.25">
      <c r="A37" s="7">
        <v>16</v>
      </c>
      <c r="B37" s="5" t="s">
        <v>77</v>
      </c>
      <c r="C37" s="5"/>
      <c r="D37" s="5"/>
      <c r="E37" s="5"/>
      <c r="F37" s="5">
        <v>1</v>
      </c>
      <c r="G37" s="5">
        <v>1</v>
      </c>
      <c r="H37" s="5">
        <f t="shared" si="0"/>
        <v>1</v>
      </c>
      <c r="I37" s="6"/>
      <c r="J37" s="6">
        <f t="shared" si="1"/>
        <v>0</v>
      </c>
      <c r="K37" s="16">
        <f t="shared" si="2"/>
        <v>0</v>
      </c>
      <c r="L37" s="18" t="s">
        <v>75</v>
      </c>
    </row>
    <row r="38" spans="1:12" x14ac:dyDescent="0.25">
      <c r="A38" s="7">
        <v>17</v>
      </c>
      <c r="B38" s="5" t="s">
        <v>22</v>
      </c>
      <c r="C38" s="5"/>
      <c r="D38" s="5"/>
      <c r="E38" s="5"/>
      <c r="F38" s="5">
        <v>1</v>
      </c>
      <c r="G38" s="5">
        <v>1</v>
      </c>
      <c r="H38" s="5">
        <f t="shared" si="0"/>
        <v>1</v>
      </c>
      <c r="I38" s="6"/>
      <c r="J38" s="6">
        <f t="shared" si="1"/>
        <v>0</v>
      </c>
      <c r="K38" s="16">
        <f t="shared" si="2"/>
        <v>0</v>
      </c>
      <c r="L38" s="18" t="s">
        <v>69</v>
      </c>
    </row>
    <row r="39" spans="1:12" x14ac:dyDescent="0.25">
      <c r="A39" s="7"/>
      <c r="B39" s="5" t="s">
        <v>76</v>
      </c>
      <c r="C39" s="5"/>
      <c r="D39" s="5"/>
      <c r="E39" s="5"/>
      <c r="F39" s="5">
        <v>1</v>
      </c>
      <c r="G39" s="5">
        <v>1</v>
      </c>
      <c r="H39" s="5">
        <f t="shared" si="0"/>
        <v>1</v>
      </c>
      <c r="I39" s="6"/>
      <c r="J39" s="6">
        <f t="shared" si="1"/>
        <v>0</v>
      </c>
      <c r="K39" s="16">
        <f t="shared" si="2"/>
        <v>0</v>
      </c>
      <c r="L39" s="18" t="s">
        <v>80</v>
      </c>
    </row>
    <row r="40" spans="1:12" x14ac:dyDescent="0.25">
      <c r="A40" s="7"/>
      <c r="B40" s="5" t="s">
        <v>79</v>
      </c>
      <c r="C40" s="5"/>
      <c r="D40" s="5"/>
      <c r="E40" s="5"/>
      <c r="F40" s="5">
        <v>1</v>
      </c>
      <c r="G40" s="5">
        <v>1</v>
      </c>
      <c r="H40" s="5">
        <f t="shared" si="0"/>
        <v>1</v>
      </c>
      <c r="I40" s="6"/>
      <c r="J40" s="6">
        <f t="shared" si="1"/>
        <v>0</v>
      </c>
      <c r="K40" s="16">
        <f t="shared" si="2"/>
        <v>0</v>
      </c>
      <c r="L40" s="18" t="s">
        <v>81</v>
      </c>
    </row>
    <row r="41" spans="1:12" x14ac:dyDescent="0.25">
      <c r="A41" s="7"/>
      <c r="B41" s="9" t="s">
        <v>55</v>
      </c>
      <c r="C41" s="5" t="s">
        <v>57</v>
      </c>
      <c r="D41" s="5"/>
      <c r="E41" s="5"/>
      <c r="F41" s="5">
        <v>8</v>
      </c>
      <c r="G41" s="5">
        <v>1</v>
      </c>
      <c r="H41" s="5">
        <f t="shared" si="0"/>
        <v>8</v>
      </c>
      <c r="I41" s="6">
        <v>8</v>
      </c>
      <c r="J41" s="6">
        <f t="shared" si="1"/>
        <v>64</v>
      </c>
      <c r="K41" s="16">
        <f t="shared" si="2"/>
        <v>64</v>
      </c>
      <c r="L41" s="18"/>
    </row>
    <row r="42" spans="1:12" x14ac:dyDescent="0.25">
      <c r="A42" s="7">
        <v>18</v>
      </c>
      <c r="B42" s="5" t="s">
        <v>72</v>
      </c>
      <c r="C42" s="5"/>
      <c r="D42" s="5"/>
      <c r="E42" s="5"/>
      <c r="F42" s="5">
        <v>1</v>
      </c>
      <c r="G42" s="5">
        <v>1</v>
      </c>
      <c r="H42" s="5">
        <f t="shared" si="0"/>
        <v>1</v>
      </c>
      <c r="I42" s="6"/>
      <c r="J42" s="6">
        <f t="shared" si="1"/>
        <v>0</v>
      </c>
      <c r="K42" s="16">
        <f t="shared" si="2"/>
        <v>0</v>
      </c>
      <c r="L42" s="18" t="s">
        <v>70</v>
      </c>
    </row>
    <row r="43" spans="1:12" x14ac:dyDescent="0.25">
      <c r="A43" s="7">
        <v>19</v>
      </c>
      <c r="B43" s="5" t="s">
        <v>20</v>
      </c>
      <c r="C43" s="5"/>
      <c r="D43" s="5"/>
      <c r="E43" s="5"/>
      <c r="F43" s="5">
        <v>1</v>
      </c>
      <c r="G43" s="5">
        <v>1</v>
      </c>
      <c r="H43" s="5">
        <f t="shared" si="0"/>
        <v>1</v>
      </c>
      <c r="I43" s="6"/>
      <c r="J43" s="6">
        <f t="shared" si="1"/>
        <v>0</v>
      </c>
      <c r="K43" s="16">
        <f t="shared" si="2"/>
        <v>0</v>
      </c>
      <c r="L43" s="18" t="s">
        <v>17</v>
      </c>
    </row>
    <row r="44" spans="1:12" x14ac:dyDescent="0.25">
      <c r="A44" s="7">
        <v>20</v>
      </c>
      <c r="B44" s="5" t="s">
        <v>71</v>
      </c>
      <c r="C44" s="5"/>
      <c r="D44" s="5"/>
      <c r="E44" s="5"/>
      <c r="F44" s="5">
        <v>1</v>
      </c>
      <c r="G44" s="5">
        <v>1</v>
      </c>
      <c r="H44" s="5">
        <v>1</v>
      </c>
      <c r="I44" s="6"/>
      <c r="J44" s="6">
        <f t="shared" si="1"/>
        <v>0</v>
      </c>
      <c r="K44" s="16">
        <f t="shared" si="2"/>
        <v>0</v>
      </c>
      <c r="L44" s="18" t="s">
        <v>82</v>
      </c>
    </row>
    <row r="45" spans="1:12" x14ac:dyDescent="0.25">
      <c r="B45" s="10" t="s">
        <v>56</v>
      </c>
      <c r="C45" s="11" t="s">
        <v>58</v>
      </c>
      <c r="D45" s="5"/>
      <c r="E45" s="5"/>
      <c r="F45" s="11">
        <v>2.5</v>
      </c>
      <c r="G45" s="11">
        <v>1</v>
      </c>
      <c r="H45" s="5">
        <f t="shared" si="0"/>
        <v>3</v>
      </c>
      <c r="I45" s="12">
        <v>8</v>
      </c>
      <c r="J45" s="6">
        <f t="shared" si="1"/>
        <v>24</v>
      </c>
      <c r="K45" s="16">
        <f t="shared" si="2"/>
        <v>20</v>
      </c>
      <c r="L45" s="18"/>
    </row>
    <row r="46" spans="1:12" x14ac:dyDescent="0.25">
      <c r="I46" s="1"/>
      <c r="J46" s="1"/>
      <c r="K46" s="1"/>
    </row>
    <row r="47" spans="1:12" x14ac:dyDescent="0.25">
      <c r="I47" t="s">
        <v>52</v>
      </c>
      <c r="J47" s="1">
        <f>J48/$F$1</f>
        <v>302.05000000000007</v>
      </c>
      <c r="K47" s="2">
        <f>SUM(K5:K45)</f>
        <v>222.94453333333334</v>
      </c>
    </row>
    <row r="48" spans="1:12" x14ac:dyDescent="0.25">
      <c r="I48" t="s">
        <v>24</v>
      </c>
      <c r="J48" s="2">
        <f>SUM(J5:J45)</f>
        <v>302.05000000000007</v>
      </c>
      <c r="K48" s="19">
        <f>K47*F1</f>
        <v>222.94453333333334</v>
      </c>
    </row>
  </sheetData>
  <pageMargins left="0.7" right="0.7" top="0.75" bottom="0.75" header="0.3" footer="0.3"/>
  <pageSetup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</dc:creator>
  <cp:lastModifiedBy>PG</cp:lastModifiedBy>
  <dcterms:created xsi:type="dcterms:W3CDTF">2016-04-11T16:36:02Z</dcterms:created>
  <dcterms:modified xsi:type="dcterms:W3CDTF">2016-05-14T22:29:59Z</dcterms:modified>
</cp:coreProperties>
</file>